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ris\OneDrive\Desktop\"/>
    </mc:Choice>
  </mc:AlternateContent>
  <xr:revisionPtr revIDLastSave="0" documentId="13_ncr:1_{A89E3EA9-ECFD-4A7D-9F97-460F02DDC4D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1" r:id="rId1"/>
    <sheet name="Detail" sheetId="2" r:id="rId2"/>
  </sheets>
  <definedNames>
    <definedName name="_xlnm.Print_Area" localSheetId="0">Budget!$A$1:$E$44</definedName>
    <definedName name="_xlnm.Print_Area" localSheetId="1">Detail!$A$1:$P$20</definedName>
  </definedNames>
  <calcPr calcId="191029" concurrentCalc="0"/>
</workbook>
</file>

<file path=xl/calcChain.xml><?xml version="1.0" encoding="utf-8"?>
<calcChain xmlns="http://schemas.openxmlformats.org/spreadsheetml/2006/main">
  <c r="E28" i="1" l="1"/>
  <c r="E32" i="1"/>
  <c r="E34" i="1"/>
  <c r="C11" i="1"/>
  <c r="B11" i="1"/>
  <c r="C23" i="1"/>
  <c r="B32" i="1"/>
  <c r="C33" i="1"/>
  <c r="C25" i="1"/>
  <c r="E11" i="1"/>
  <c r="D19" i="2"/>
  <c r="C16" i="1"/>
  <c r="M19" i="2"/>
  <c r="J19" i="2"/>
  <c r="C17" i="1"/>
  <c r="G19" i="2"/>
  <c r="H19" i="2"/>
  <c r="G20" i="2"/>
  <c r="C19" i="1"/>
  <c r="F19" i="2"/>
  <c r="C20" i="1"/>
  <c r="E19" i="2"/>
  <c r="C22" i="1"/>
  <c r="I19" i="2"/>
  <c r="O19" i="2"/>
  <c r="C24" i="1"/>
  <c r="L19" i="2"/>
  <c r="C26" i="1"/>
  <c r="C28" i="1"/>
  <c r="C32" i="1"/>
  <c r="C37" i="1"/>
  <c r="N19" i="2"/>
  <c r="P12" i="2"/>
  <c r="P6" i="2"/>
  <c r="P7" i="2"/>
  <c r="P8" i="2"/>
  <c r="P9" i="2"/>
  <c r="P10" i="2"/>
  <c r="P11" i="2"/>
  <c r="P13" i="2"/>
  <c r="P14" i="2"/>
  <c r="P15" i="2"/>
  <c r="P16" i="2"/>
  <c r="P17" i="2"/>
  <c r="P18" i="2"/>
  <c r="P19" i="2"/>
  <c r="K19" i="2"/>
  <c r="C19" i="2"/>
  <c r="C34" i="1"/>
  <c r="D34" i="1"/>
  <c r="D33" i="1"/>
  <c r="D32" i="1"/>
  <c r="D28" i="1"/>
  <c r="D26" i="1"/>
  <c r="D25" i="1"/>
  <c r="D24" i="1"/>
  <c r="D23" i="1"/>
  <c r="D22" i="1"/>
  <c r="D21" i="1"/>
  <c r="D20" i="1"/>
  <c r="D19" i="1"/>
  <c r="D18" i="1"/>
  <c r="D17" i="1"/>
  <c r="D16" i="1"/>
  <c r="D11" i="1"/>
  <c r="D9" i="1"/>
  <c r="D7" i="1"/>
</calcChain>
</file>

<file path=xl/sharedStrings.xml><?xml version="1.0" encoding="utf-8"?>
<sst xmlns="http://schemas.openxmlformats.org/spreadsheetml/2006/main" count="83" uniqueCount="64">
  <si>
    <t>Cool Hill Property Owners Association</t>
  </si>
  <si>
    <t>Budget - Expenses</t>
  </si>
  <si>
    <t>Insurance</t>
  </si>
  <si>
    <t>Utility - Electricity</t>
  </si>
  <si>
    <t>Attorney Fees</t>
  </si>
  <si>
    <t>Filing Fees</t>
  </si>
  <si>
    <t>Total Expenses</t>
  </si>
  <si>
    <t>Budget</t>
  </si>
  <si>
    <t>Actual</t>
  </si>
  <si>
    <t>Difference</t>
  </si>
  <si>
    <t>Supplies</t>
  </si>
  <si>
    <t>Postage</t>
  </si>
  <si>
    <t xml:space="preserve"> </t>
  </si>
  <si>
    <t>Total Maintenance Expenses</t>
  </si>
  <si>
    <t>Capital Expenses</t>
  </si>
  <si>
    <t>Total Capital Expenses</t>
  </si>
  <si>
    <t>Total Fees/Dues</t>
  </si>
  <si>
    <t>Current Dues Position</t>
  </si>
  <si>
    <t>Annual Maintenance Fees:</t>
  </si>
  <si>
    <t>Past Due Collections</t>
  </si>
  <si>
    <t>Planned Budget</t>
  </si>
  <si>
    <t>Secretary Fees</t>
  </si>
  <si>
    <t>Meeting Expenses</t>
  </si>
  <si>
    <t>Park Maintenance</t>
  </si>
  <si>
    <t>Website Update</t>
  </si>
  <si>
    <t>Cash On Hand - 5/19/20</t>
  </si>
  <si>
    <t>Cash on Hand - 5/31/19</t>
  </si>
  <si>
    <t>Cash On Hand - 5/10/21</t>
  </si>
  <si>
    <t>Website Hosting</t>
  </si>
  <si>
    <t>Cash on Hand - 5/19/22</t>
  </si>
  <si>
    <t>2023-24</t>
  </si>
  <si>
    <t>CHPPOA Expense Reconciliation</t>
  </si>
  <si>
    <t>Month</t>
  </si>
  <si>
    <t>Notes</t>
  </si>
  <si>
    <t>Legal</t>
  </si>
  <si>
    <t>We Energy</t>
  </si>
  <si>
    <t>WI Filing</t>
  </si>
  <si>
    <t>Meeting</t>
  </si>
  <si>
    <t>Secretary</t>
  </si>
  <si>
    <t>Total</t>
  </si>
  <si>
    <t>May</t>
  </si>
  <si>
    <t>Apr</t>
  </si>
  <si>
    <t>Mar</t>
  </si>
  <si>
    <t>Feb</t>
  </si>
  <si>
    <t>Jan</t>
  </si>
  <si>
    <t>Dec</t>
  </si>
  <si>
    <t xml:space="preserve">Nov </t>
  </si>
  <si>
    <t>Oct</t>
  </si>
  <si>
    <t>Sep</t>
  </si>
  <si>
    <t>Aug</t>
  </si>
  <si>
    <t>July</t>
  </si>
  <si>
    <t>June</t>
  </si>
  <si>
    <t>Prarie Wood</t>
  </si>
  <si>
    <t>BK Land</t>
  </si>
  <si>
    <t>BK CAPITAL</t>
  </si>
  <si>
    <t>Web Update</t>
  </si>
  <si>
    <t>Prepared by President: Darren Tristano</t>
  </si>
  <si>
    <t>Cash on Hand - 5/31/23</t>
  </si>
  <si>
    <t>2024-25 Budget and 2023-24 Financial Statement</t>
  </si>
  <si>
    <t>Date: 5/15/2024</t>
  </si>
  <si>
    <t>2024-25</t>
  </si>
  <si>
    <t>5/15/24</t>
  </si>
  <si>
    <t>Cash on Hand - 5/15/24</t>
  </si>
  <si>
    <t>Lauderdale Lakes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</si>
</sst>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14" fontId="0" fillId="0" borderId="0" xfId="0" applyNumberFormat="1" applyAlignment="1">
      <alignment horizontal="left"/>
    </xf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164" fontId="2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164" fontId="0" fillId="0" borderId="1" xfId="1" applyNumberFormat="1" applyFont="1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164" fontId="1" fillId="0" borderId="6" xfId="1" applyNumberFormat="1" applyFont="1" applyBorder="1"/>
    <xf numFmtId="164" fontId="1" fillId="2" borderId="7" xfId="1" applyNumberFormat="1" applyFont="1" applyFill="1" applyBorder="1"/>
    <xf numFmtId="0" fontId="1" fillId="0" borderId="6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43" fontId="0" fillId="0" borderId="10" xfId="1" applyFont="1" applyBorder="1"/>
    <xf numFmtId="43" fontId="1" fillId="0" borderId="4" xfId="1" applyFont="1" applyBorder="1"/>
    <xf numFmtId="43" fontId="1" fillId="2" borderId="4" xfId="1" applyFont="1" applyFill="1" applyBorder="1"/>
    <xf numFmtId="43" fontId="1" fillId="0" borderId="8" xfId="1" applyFont="1" applyBorder="1"/>
    <xf numFmtId="43" fontId="0" fillId="0" borderId="4" xfId="1" applyFont="1" applyBorder="1"/>
    <xf numFmtId="43" fontId="2" fillId="2" borderId="3" xfId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0" fillId="2" borderId="4" xfId="1" applyFont="1" applyFill="1" applyBorder="1"/>
    <xf numFmtId="43" fontId="0" fillId="0" borderId="8" xfId="1" applyFont="1" applyBorder="1"/>
    <xf numFmtId="43" fontId="1" fillId="0" borderId="5" xfId="1" applyFont="1" applyBorder="1"/>
    <xf numFmtId="43" fontId="1" fillId="2" borderId="5" xfId="1" applyFont="1" applyFill="1" applyBorder="1"/>
    <xf numFmtId="43" fontId="1" fillId="0" borderId="9" xfId="1" applyFont="1" applyBorder="1"/>
    <xf numFmtId="43" fontId="0" fillId="2" borderId="3" xfId="1" applyFont="1" applyFill="1" applyBorder="1"/>
    <xf numFmtId="43" fontId="0" fillId="0" borderId="1" xfId="1" applyFont="1" applyBorder="1"/>
    <xf numFmtId="0" fontId="2" fillId="0" borderId="3" xfId="0" applyFont="1" applyBorder="1"/>
    <xf numFmtId="0" fontId="0" fillId="0" borderId="1" xfId="0" applyBorder="1"/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43" fontId="5" fillId="0" borderId="0" xfId="1" applyFont="1"/>
    <xf numFmtId="0" fontId="6" fillId="0" borderId="0" xfId="0" applyFont="1"/>
    <xf numFmtId="43" fontId="4" fillId="0" borderId="0" xfId="1" applyFont="1"/>
    <xf numFmtId="43" fontId="5" fillId="0" borderId="10" xfId="1" applyFont="1" applyBorder="1"/>
    <xf numFmtId="14" fontId="5" fillId="0" borderId="0" xfId="0" quotePrefix="1" applyNumberFormat="1" applyFont="1"/>
    <xf numFmtId="43" fontId="0" fillId="2" borderId="5" xfId="1" applyFont="1" applyFill="1" applyBorder="1"/>
    <xf numFmtId="43" fontId="2" fillId="2" borderId="4" xfId="1" applyFont="1" applyFill="1" applyBorder="1"/>
    <xf numFmtId="43" fontId="2" fillId="0" borderId="4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85" zoomScaleNormal="85" workbookViewId="0">
      <selection activeCell="E34" sqref="E34"/>
    </sheetView>
  </sheetViews>
  <sheetFormatPr defaultRowHeight="14.4" x14ac:dyDescent="0.3"/>
  <cols>
    <col min="1" max="1" width="26.88671875" customWidth="1"/>
    <col min="2" max="2" width="11.33203125" style="3" bestFit="1" customWidth="1"/>
    <col min="3" max="3" width="11.5546875" bestFit="1" customWidth="1"/>
    <col min="4" max="4" width="11.88671875" bestFit="1" customWidth="1"/>
    <col min="5" max="5" width="14.6640625" customWidth="1"/>
    <col min="6" max="6" width="47.33203125" customWidth="1"/>
  </cols>
  <sheetData>
    <row r="1" spans="1:10" x14ac:dyDescent="0.3">
      <c r="A1" s="4" t="s">
        <v>0</v>
      </c>
    </row>
    <row r="2" spans="1:10" x14ac:dyDescent="0.3">
      <c r="A2" s="4" t="s">
        <v>58</v>
      </c>
    </row>
    <row r="3" spans="1:10" x14ac:dyDescent="0.3">
      <c r="A3" s="7" t="s">
        <v>59</v>
      </c>
    </row>
    <row r="4" spans="1:10" x14ac:dyDescent="0.3">
      <c r="A4" s="1"/>
      <c r="B4" s="9"/>
      <c r="C4" s="6" t="s">
        <v>30</v>
      </c>
      <c r="D4" s="10"/>
      <c r="E4" s="11" t="s">
        <v>60</v>
      </c>
      <c r="F4" s="36"/>
    </row>
    <row r="5" spans="1:10" x14ac:dyDescent="0.3">
      <c r="A5" s="4" t="s">
        <v>17</v>
      </c>
      <c r="B5" s="5" t="s">
        <v>7</v>
      </c>
      <c r="C5" s="6" t="s">
        <v>8</v>
      </c>
      <c r="D5" s="6" t="s">
        <v>9</v>
      </c>
      <c r="E5" s="12" t="s">
        <v>20</v>
      </c>
      <c r="F5" s="37"/>
    </row>
    <row r="6" spans="1:10" x14ac:dyDescent="0.3">
      <c r="B6" s="13"/>
      <c r="C6" s="15"/>
      <c r="D6" s="20"/>
      <c r="E6" s="14"/>
    </row>
    <row r="7" spans="1:10" x14ac:dyDescent="0.3">
      <c r="A7" t="s">
        <v>18</v>
      </c>
      <c r="B7" s="23">
        <v>18325</v>
      </c>
      <c r="C7" s="24">
        <v>18325</v>
      </c>
      <c r="D7" s="22">
        <f>+B7-C7</f>
        <v>0</v>
      </c>
      <c r="E7" s="23">
        <v>18325</v>
      </c>
      <c r="G7" t="s">
        <v>12</v>
      </c>
    </row>
    <row r="8" spans="1:10" x14ac:dyDescent="0.3">
      <c r="A8" t="s">
        <v>63</v>
      </c>
      <c r="B8" s="23">
        <v>0</v>
      </c>
      <c r="C8" s="24">
        <v>2000</v>
      </c>
      <c r="D8" s="22"/>
      <c r="E8" s="23"/>
    </row>
    <row r="9" spans="1:10" x14ac:dyDescent="0.3">
      <c r="A9" t="s">
        <v>19</v>
      </c>
      <c r="B9" s="49">
        <v>0</v>
      </c>
      <c r="C9" s="33">
        <v>750</v>
      </c>
      <c r="D9" s="31">
        <f>+B9-C9</f>
        <v>-750</v>
      </c>
      <c r="E9" s="49">
        <v>0</v>
      </c>
    </row>
    <row r="10" spans="1:10" x14ac:dyDescent="0.3">
      <c r="B10" s="23"/>
      <c r="C10" s="24"/>
      <c r="D10" s="22"/>
      <c r="E10" s="23"/>
      <c r="J10" t="s">
        <v>12</v>
      </c>
    </row>
    <row r="11" spans="1:10" x14ac:dyDescent="0.3">
      <c r="A11" t="s">
        <v>16</v>
      </c>
      <c r="B11" s="50">
        <f>+B7+B8+B9</f>
        <v>18325</v>
      </c>
      <c r="C11" s="50">
        <f>+C7+C8+C9</f>
        <v>21075</v>
      </c>
      <c r="D11" s="51">
        <f>+B11-C11</f>
        <v>-2750</v>
      </c>
      <c r="E11" s="50">
        <f>+E7</f>
        <v>18325</v>
      </c>
    </row>
    <row r="12" spans="1:10" x14ac:dyDescent="0.3">
      <c r="B12" s="23"/>
      <c r="C12" s="16"/>
      <c r="D12" s="19"/>
      <c r="E12" s="23"/>
    </row>
    <row r="13" spans="1:10" x14ac:dyDescent="0.3">
      <c r="B13" s="23"/>
      <c r="C13" s="16"/>
      <c r="D13" s="19"/>
      <c r="E13" s="23"/>
    </row>
    <row r="14" spans="1:10" x14ac:dyDescent="0.3">
      <c r="A14" s="4" t="s">
        <v>1</v>
      </c>
      <c r="B14" s="26" t="s">
        <v>7</v>
      </c>
      <c r="C14" s="17" t="s">
        <v>8</v>
      </c>
      <c r="D14" s="18" t="s">
        <v>9</v>
      </c>
      <c r="E14" s="26" t="s">
        <v>7</v>
      </c>
    </row>
    <row r="15" spans="1:10" x14ac:dyDescent="0.3">
      <c r="B15" s="23"/>
      <c r="C15" s="16"/>
      <c r="D15" s="19"/>
      <c r="E15" s="50"/>
    </row>
    <row r="16" spans="1:10" x14ac:dyDescent="0.3">
      <c r="A16" t="s">
        <v>2</v>
      </c>
      <c r="B16" s="23">
        <v>1400</v>
      </c>
      <c r="C16" s="23">
        <f>+Detail!D19</f>
        <v>1397</v>
      </c>
      <c r="D16" s="22">
        <f t="shared" ref="D16:D26" si="0">+B16-C16</f>
        <v>3</v>
      </c>
      <c r="E16" s="23">
        <v>1450</v>
      </c>
    </row>
    <row r="17" spans="1:5" x14ac:dyDescent="0.3">
      <c r="A17" t="s">
        <v>23</v>
      </c>
      <c r="B17" s="23">
        <v>2500</v>
      </c>
      <c r="C17" s="23">
        <f>+Detail!M19+Detail!J19</f>
        <v>4787.58</v>
      </c>
      <c r="D17" s="22">
        <f t="shared" si="0"/>
        <v>-2287.58</v>
      </c>
      <c r="E17" s="23">
        <v>2500</v>
      </c>
    </row>
    <row r="18" spans="1:5" x14ac:dyDescent="0.3">
      <c r="A18" t="s">
        <v>4</v>
      </c>
      <c r="B18" s="23">
        <v>1000</v>
      </c>
      <c r="C18" s="23">
        <v>0</v>
      </c>
      <c r="D18" s="22">
        <f t="shared" si="0"/>
        <v>1000</v>
      </c>
      <c r="E18" s="23">
        <v>1000</v>
      </c>
    </row>
    <row r="19" spans="1:5" x14ac:dyDescent="0.3">
      <c r="A19" t="s">
        <v>3</v>
      </c>
      <c r="B19" s="23">
        <v>575</v>
      </c>
      <c r="C19" s="23">
        <f>+Detail!G20</f>
        <v>453.78</v>
      </c>
      <c r="D19" s="22">
        <f t="shared" si="0"/>
        <v>121.22000000000003</v>
      </c>
      <c r="E19" s="23">
        <v>575</v>
      </c>
    </row>
    <row r="20" spans="1:5" x14ac:dyDescent="0.3">
      <c r="A20" t="s">
        <v>24</v>
      </c>
      <c r="B20" s="23">
        <v>2500</v>
      </c>
      <c r="C20" s="23">
        <f>+Detail!F19</f>
        <v>0</v>
      </c>
      <c r="D20" s="22">
        <f t="shared" si="0"/>
        <v>2500</v>
      </c>
      <c r="E20" s="23">
        <v>500</v>
      </c>
    </row>
    <row r="21" spans="1:5" x14ac:dyDescent="0.3">
      <c r="A21" t="s">
        <v>28</v>
      </c>
      <c r="B21" s="23">
        <v>165</v>
      </c>
      <c r="C21" s="23">
        <v>0</v>
      </c>
      <c r="D21" s="22">
        <f t="shared" si="0"/>
        <v>165</v>
      </c>
      <c r="E21" s="23">
        <v>0</v>
      </c>
    </row>
    <row r="22" spans="1:5" x14ac:dyDescent="0.3">
      <c r="A22" t="s">
        <v>11</v>
      </c>
      <c r="B22" s="23">
        <v>100</v>
      </c>
      <c r="C22" s="23">
        <f>+Detail!E19</f>
        <v>0</v>
      </c>
      <c r="D22" s="22">
        <f t="shared" si="0"/>
        <v>100</v>
      </c>
      <c r="E22" s="23">
        <v>100</v>
      </c>
    </row>
    <row r="23" spans="1:5" x14ac:dyDescent="0.3">
      <c r="A23" t="s">
        <v>10</v>
      </c>
      <c r="B23" s="23">
        <v>150</v>
      </c>
      <c r="C23" s="23">
        <f>+Detail!I19</f>
        <v>318.18</v>
      </c>
      <c r="D23" s="22">
        <f t="shared" si="0"/>
        <v>-168.18</v>
      </c>
      <c r="E23" s="23">
        <v>150</v>
      </c>
    </row>
    <row r="24" spans="1:5" x14ac:dyDescent="0.3">
      <c r="A24" t="s">
        <v>21</v>
      </c>
      <c r="B24" s="23">
        <v>100</v>
      </c>
      <c r="C24" s="23">
        <f>+Detail!O19</f>
        <v>100</v>
      </c>
      <c r="D24" s="22">
        <f t="shared" si="0"/>
        <v>0</v>
      </c>
      <c r="E24" s="23">
        <v>100</v>
      </c>
    </row>
    <row r="25" spans="1:5" x14ac:dyDescent="0.3">
      <c r="A25" t="s">
        <v>22</v>
      </c>
      <c r="B25" s="23">
        <v>80</v>
      </c>
      <c r="C25" s="23">
        <f>+Detail!N19</f>
        <v>109.41</v>
      </c>
      <c r="D25" s="22">
        <f t="shared" si="0"/>
        <v>-29.409999999999997</v>
      </c>
      <c r="E25" s="23">
        <v>100</v>
      </c>
    </row>
    <row r="26" spans="1:5" x14ac:dyDescent="0.3">
      <c r="A26" t="s">
        <v>5</v>
      </c>
      <c r="B26" s="32">
        <v>10</v>
      </c>
      <c r="C26" s="32">
        <f>+Detail!L19</f>
        <v>25</v>
      </c>
      <c r="D26" s="31">
        <f t="shared" si="0"/>
        <v>-15</v>
      </c>
      <c r="E26" s="32">
        <v>10</v>
      </c>
    </row>
    <row r="27" spans="1:5" x14ac:dyDescent="0.3">
      <c r="B27" s="23"/>
      <c r="C27" s="23">
        <v>0</v>
      </c>
      <c r="D27" s="25" t="s">
        <v>12</v>
      </c>
      <c r="E27" s="23"/>
    </row>
    <row r="28" spans="1:5" x14ac:dyDescent="0.3">
      <c r="A28" s="4" t="s">
        <v>13</v>
      </c>
      <c r="B28" s="32">
        <v>8580</v>
      </c>
      <c r="C28" s="32">
        <f>SUM(C16:C26)</f>
        <v>7190.95</v>
      </c>
      <c r="D28" s="31">
        <f>+B28-C28</f>
        <v>1389.0500000000002</v>
      </c>
      <c r="E28" s="32">
        <f>SUM(E16:E26)</f>
        <v>6485</v>
      </c>
    </row>
    <row r="29" spans="1:5" x14ac:dyDescent="0.3">
      <c r="B29" s="23"/>
      <c r="C29" s="24"/>
      <c r="D29" s="22"/>
      <c r="E29" s="23"/>
    </row>
    <row r="30" spans="1:5" x14ac:dyDescent="0.3">
      <c r="A30" s="4" t="s">
        <v>14</v>
      </c>
      <c r="B30" s="26" t="s">
        <v>7</v>
      </c>
      <c r="C30" s="27" t="s">
        <v>8</v>
      </c>
      <c r="D30" s="28" t="s">
        <v>9</v>
      </c>
      <c r="E30" s="26" t="s">
        <v>7</v>
      </c>
    </row>
    <row r="31" spans="1:5" x14ac:dyDescent="0.3">
      <c r="B31" s="29"/>
      <c r="C31" s="30"/>
      <c r="D31" s="25"/>
      <c r="E31" s="29"/>
    </row>
    <row r="32" spans="1:5" x14ac:dyDescent="0.3">
      <c r="A32" t="s">
        <v>13</v>
      </c>
      <c r="B32" s="23">
        <f>+B28</f>
        <v>8580</v>
      </c>
      <c r="C32" s="24">
        <f>+C28</f>
        <v>7190.95</v>
      </c>
      <c r="D32" s="22">
        <f>+B32-C32</f>
        <v>1389.0500000000002</v>
      </c>
      <c r="E32" s="23">
        <f>+E28</f>
        <v>6485</v>
      </c>
    </row>
    <row r="33" spans="1:5" x14ac:dyDescent="0.3">
      <c r="A33" t="s">
        <v>15</v>
      </c>
      <c r="B33" s="32">
        <v>9000</v>
      </c>
      <c r="C33" s="33">
        <f>+Detail!K19</f>
        <v>17012.5</v>
      </c>
      <c r="D33" s="31">
        <f>+B33-C33</f>
        <v>-8012.5</v>
      </c>
      <c r="E33" s="32">
        <v>5000</v>
      </c>
    </row>
    <row r="34" spans="1:5" x14ac:dyDescent="0.3">
      <c r="A34" s="4" t="s">
        <v>6</v>
      </c>
      <c r="B34" s="34">
        <v>17580</v>
      </c>
      <c r="C34" s="35">
        <f>+C32+C33</f>
        <v>24203.45</v>
      </c>
      <c r="D34" s="35">
        <f>+B34-C34</f>
        <v>-6623.4500000000007</v>
      </c>
      <c r="E34" s="34">
        <f>+E32+E33</f>
        <v>11485</v>
      </c>
    </row>
    <row r="35" spans="1:5" x14ac:dyDescent="0.3">
      <c r="C35" s="2"/>
      <c r="E35" s="3"/>
    </row>
    <row r="36" spans="1:5" x14ac:dyDescent="0.3">
      <c r="A36" s="4" t="s">
        <v>62</v>
      </c>
      <c r="C36" s="2">
        <v>21074.12</v>
      </c>
      <c r="E36" s="3"/>
    </row>
    <row r="37" spans="1:5" x14ac:dyDescent="0.3">
      <c r="A37" s="4" t="s">
        <v>57</v>
      </c>
      <c r="C37" s="2">
        <f>23757.17-450</f>
        <v>23307.17</v>
      </c>
      <c r="E37" s="3"/>
    </row>
    <row r="38" spans="1:5" x14ac:dyDescent="0.3">
      <c r="A38" s="4" t="s">
        <v>29</v>
      </c>
      <c r="C38" s="2">
        <v>27776.66</v>
      </c>
      <c r="E38" s="3"/>
    </row>
    <row r="39" spans="1:5" x14ac:dyDescent="0.3">
      <c r="A39" s="4" t="s">
        <v>27</v>
      </c>
      <c r="C39" s="2">
        <v>28304.25</v>
      </c>
      <c r="E39" s="3"/>
    </row>
    <row r="40" spans="1:5" x14ac:dyDescent="0.3">
      <c r="A40" s="4" t="s">
        <v>25</v>
      </c>
      <c r="C40" s="2">
        <v>19548.63</v>
      </c>
      <c r="E40" s="3"/>
    </row>
    <row r="41" spans="1:5" x14ac:dyDescent="0.3">
      <c r="A41" s="4" t="s">
        <v>26</v>
      </c>
      <c r="B41" s="21"/>
      <c r="C41" s="21">
        <v>15031.09</v>
      </c>
      <c r="D41" s="21" t="s">
        <v>12</v>
      </c>
      <c r="E41" s="21"/>
    </row>
    <row r="42" spans="1:5" x14ac:dyDescent="0.3">
      <c r="A42" s="4"/>
      <c r="B42" s="2"/>
      <c r="C42" s="2"/>
      <c r="D42" s="2"/>
      <c r="E42" s="2"/>
    </row>
    <row r="43" spans="1:5" x14ac:dyDescent="0.3">
      <c r="D43" t="s">
        <v>12</v>
      </c>
    </row>
    <row r="44" spans="1:5" x14ac:dyDescent="0.3">
      <c r="A44" s="8" t="s">
        <v>56</v>
      </c>
    </row>
  </sheetData>
  <sortState xmlns:xlrd2="http://schemas.microsoft.com/office/spreadsheetml/2017/richdata2" ref="A19:C29">
    <sortCondition descending="1" ref="B19:B29"/>
  </sortState>
  <pageMargins left="0.46" right="0.7" top="0.37" bottom="0.3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2786-7140-4C77-8631-1F8B8EDC4DF6}">
  <sheetPr>
    <pageSetUpPr fitToPage="1"/>
  </sheetPr>
  <dimension ref="A1:R24"/>
  <sheetViews>
    <sheetView zoomScale="109" workbookViewId="0">
      <selection activeCell="P19" sqref="P19"/>
    </sheetView>
  </sheetViews>
  <sheetFormatPr defaultColWidth="9.109375" defaultRowHeight="13.8" x14ac:dyDescent="0.3"/>
  <cols>
    <col min="1" max="1" width="9.5546875" style="39" customWidth="1"/>
    <col min="2" max="4" width="9" style="39" bestFit="1" customWidth="1"/>
    <col min="5" max="5" width="8.33203125" style="40" bestFit="1" customWidth="1"/>
    <col min="6" max="6" width="12" style="40" bestFit="1" customWidth="1"/>
    <col min="7" max="8" width="9.44140625" style="39" bestFit="1" customWidth="1"/>
    <col min="9" max="9" width="9" style="39" bestFit="1" customWidth="1"/>
    <col min="10" max="11" width="10" style="39" bestFit="1" customWidth="1"/>
    <col min="12" max="12" width="7.5546875" style="39" bestFit="1" customWidth="1"/>
    <col min="13" max="13" width="9" style="39" bestFit="1" customWidth="1"/>
    <col min="14" max="14" width="7.5546875" style="39" bestFit="1" customWidth="1"/>
    <col min="15" max="15" width="8.44140625" style="39" bestFit="1" customWidth="1"/>
    <col min="16" max="16" width="10" style="39" bestFit="1" customWidth="1"/>
    <col min="17" max="16384" width="9.109375" style="39"/>
  </cols>
  <sheetData>
    <row r="1" spans="1:18" x14ac:dyDescent="0.3">
      <c r="A1" s="38" t="s">
        <v>31</v>
      </c>
    </row>
    <row r="2" spans="1:18" x14ac:dyDescent="0.3">
      <c r="A2" s="48" t="s">
        <v>61</v>
      </c>
    </row>
    <row r="4" spans="1:18" s="42" customFormat="1" x14ac:dyDescent="0.3">
      <c r="A4" s="41" t="s">
        <v>32</v>
      </c>
      <c r="B4" s="41" t="s">
        <v>33</v>
      </c>
      <c r="C4" s="42" t="s">
        <v>34</v>
      </c>
      <c r="D4" s="42" t="s">
        <v>2</v>
      </c>
      <c r="E4" s="43" t="s">
        <v>11</v>
      </c>
      <c r="F4" s="43" t="s">
        <v>55</v>
      </c>
      <c r="G4" s="42" t="s">
        <v>35</v>
      </c>
      <c r="H4" s="42" t="s">
        <v>35</v>
      </c>
      <c r="I4" s="42" t="s">
        <v>10</v>
      </c>
      <c r="J4" s="42" t="s">
        <v>52</v>
      </c>
      <c r="K4" s="42" t="s">
        <v>54</v>
      </c>
      <c r="L4" s="42" t="s">
        <v>36</v>
      </c>
      <c r="M4" s="42" t="s">
        <v>53</v>
      </c>
      <c r="N4" s="42" t="s">
        <v>37</v>
      </c>
      <c r="O4" s="42" t="s">
        <v>38</v>
      </c>
      <c r="P4" s="42" t="s">
        <v>39</v>
      </c>
    </row>
    <row r="5" spans="1:18" x14ac:dyDescent="0.3">
      <c r="A5" s="38" t="s">
        <v>51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x14ac:dyDescent="0.3">
      <c r="A6" s="38" t="s">
        <v>40</v>
      </c>
      <c r="B6" s="4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>
        <v>100</v>
      </c>
      <c r="P6" s="44">
        <f t="shared" ref="P6:P12" si="0">SUM(C6:O6)</f>
        <v>100</v>
      </c>
      <c r="Q6" s="44"/>
      <c r="R6" s="44"/>
    </row>
    <row r="7" spans="1:18" x14ac:dyDescent="0.3">
      <c r="A7" s="38" t="s">
        <v>41</v>
      </c>
      <c r="B7" s="45"/>
      <c r="C7" s="44"/>
      <c r="D7" s="44"/>
      <c r="E7" s="44"/>
      <c r="F7" s="44"/>
      <c r="G7" s="44">
        <v>15.39</v>
      </c>
      <c r="H7" s="44">
        <v>32.64</v>
      </c>
      <c r="I7" s="44"/>
      <c r="J7" s="44"/>
      <c r="K7" s="44"/>
      <c r="L7" s="44"/>
      <c r="M7" s="44"/>
      <c r="N7" s="44"/>
      <c r="O7" s="44"/>
      <c r="P7" s="44">
        <f t="shared" si="0"/>
        <v>48.03</v>
      </c>
      <c r="Q7" s="44"/>
      <c r="R7" s="44"/>
    </row>
    <row r="8" spans="1:18" x14ac:dyDescent="0.3">
      <c r="A8" s="38" t="s">
        <v>42</v>
      </c>
      <c r="B8" s="45"/>
      <c r="C8" s="44"/>
      <c r="D8" s="44"/>
      <c r="E8" s="44"/>
      <c r="F8" s="44"/>
      <c r="G8" s="44">
        <v>15.39</v>
      </c>
      <c r="H8" s="44"/>
      <c r="I8" s="44"/>
      <c r="J8" s="44"/>
      <c r="K8" s="44">
        <v>2637.5</v>
      </c>
      <c r="L8" s="44"/>
      <c r="M8" s="44"/>
      <c r="N8" s="44"/>
      <c r="O8" s="44"/>
      <c r="P8" s="44">
        <f t="shared" si="0"/>
        <v>2652.89</v>
      </c>
      <c r="Q8" s="44"/>
      <c r="R8" s="44"/>
    </row>
    <row r="9" spans="1:18" x14ac:dyDescent="0.3">
      <c r="A9" s="38" t="s">
        <v>43</v>
      </c>
      <c r="B9" s="45"/>
      <c r="C9" s="44"/>
      <c r="D9" s="44"/>
      <c r="E9" s="44"/>
      <c r="F9" s="44"/>
      <c r="G9" s="44">
        <v>15.35</v>
      </c>
      <c r="H9" s="44">
        <v>28.88</v>
      </c>
      <c r="I9" s="44"/>
      <c r="J9" s="44"/>
      <c r="K9" s="44"/>
      <c r="L9" s="44"/>
      <c r="M9" s="44"/>
      <c r="N9" s="44"/>
      <c r="O9" s="44"/>
      <c r="P9" s="44">
        <f t="shared" si="0"/>
        <v>44.23</v>
      </c>
      <c r="Q9" s="44"/>
      <c r="R9" s="44"/>
    </row>
    <row r="10" spans="1:18" x14ac:dyDescent="0.3">
      <c r="A10" s="38" t="s">
        <v>44</v>
      </c>
      <c r="B10" s="45"/>
      <c r="C10" s="44"/>
      <c r="D10" s="44"/>
      <c r="E10" s="44"/>
      <c r="F10" s="44"/>
      <c r="G10" s="44">
        <v>15.9</v>
      </c>
      <c r="H10" s="44">
        <v>31.39</v>
      </c>
      <c r="I10" s="44"/>
      <c r="J10" s="44"/>
      <c r="K10" s="44"/>
      <c r="L10" s="44"/>
      <c r="M10" s="44"/>
      <c r="N10" s="44"/>
      <c r="O10" s="44"/>
      <c r="P10" s="44">
        <f t="shared" si="0"/>
        <v>47.29</v>
      </c>
      <c r="Q10" s="44"/>
      <c r="R10" s="44"/>
    </row>
    <row r="11" spans="1:18" x14ac:dyDescent="0.3">
      <c r="A11" s="38" t="s">
        <v>45</v>
      </c>
      <c r="B11" s="45"/>
      <c r="C11" s="44"/>
      <c r="D11" s="44"/>
      <c r="E11" s="44"/>
      <c r="F11" s="44"/>
      <c r="G11" s="44">
        <v>15.89</v>
      </c>
      <c r="H11" s="44">
        <v>35.5</v>
      </c>
      <c r="I11" s="44"/>
      <c r="J11" s="44"/>
      <c r="K11" s="44"/>
      <c r="L11" s="44"/>
      <c r="M11" s="44">
        <v>168.8</v>
      </c>
      <c r="N11" s="44"/>
      <c r="O11" s="44"/>
      <c r="P11" s="44">
        <f t="shared" si="0"/>
        <v>220.19</v>
      </c>
      <c r="Q11" s="44"/>
      <c r="R11" s="44"/>
    </row>
    <row r="12" spans="1:18" x14ac:dyDescent="0.3">
      <c r="A12" s="38" t="s">
        <v>46</v>
      </c>
      <c r="B12" s="45"/>
      <c r="C12" s="44"/>
      <c r="D12" s="44"/>
      <c r="E12" s="44"/>
      <c r="F12" s="44"/>
      <c r="G12" s="44">
        <v>15.9</v>
      </c>
      <c r="H12" s="46">
        <v>26.89</v>
      </c>
      <c r="I12" s="46"/>
      <c r="J12" s="46"/>
      <c r="K12" s="44"/>
      <c r="L12" s="44"/>
      <c r="M12" s="44">
        <v>168.8</v>
      </c>
      <c r="N12" s="44"/>
      <c r="O12" s="44"/>
      <c r="P12" s="44">
        <f t="shared" si="0"/>
        <v>211.59</v>
      </c>
      <c r="Q12" s="44"/>
      <c r="R12" s="44"/>
    </row>
    <row r="13" spans="1:18" x14ac:dyDescent="0.3">
      <c r="A13" s="38" t="s">
        <v>47</v>
      </c>
      <c r="B13" s="45"/>
      <c r="C13" s="44"/>
      <c r="D13" s="44"/>
      <c r="E13" s="44"/>
      <c r="F13" s="44"/>
      <c r="G13" s="44">
        <v>15.91</v>
      </c>
      <c r="H13" s="46">
        <v>28.17</v>
      </c>
      <c r="I13" s="46"/>
      <c r="J13" s="46">
        <v>554.77</v>
      </c>
      <c r="K13" s="44"/>
      <c r="L13" s="44"/>
      <c r="M13" s="44">
        <v>168.8</v>
      </c>
      <c r="N13" s="44"/>
      <c r="O13" s="44"/>
      <c r="P13" s="44">
        <f>SUM(C13:O13)</f>
        <v>767.65000000000009</v>
      </c>
      <c r="Q13" s="44"/>
      <c r="R13" s="44"/>
    </row>
    <row r="14" spans="1:18" x14ac:dyDescent="0.3">
      <c r="A14" s="38" t="s">
        <v>48</v>
      </c>
      <c r="B14" s="45"/>
      <c r="C14" s="44"/>
      <c r="D14" s="44"/>
      <c r="E14" s="44"/>
      <c r="F14" s="44"/>
      <c r="G14" s="44">
        <v>15.89</v>
      </c>
      <c r="H14" s="46">
        <v>24.89</v>
      </c>
      <c r="I14" s="46"/>
      <c r="J14" s="46"/>
      <c r="K14" s="44"/>
      <c r="L14" s="44"/>
      <c r="M14" s="44">
        <v>253.2</v>
      </c>
      <c r="N14" s="44"/>
      <c r="O14" s="44"/>
      <c r="P14" s="44">
        <f>SUM(C14:O14)</f>
        <v>293.98</v>
      </c>
      <c r="Q14" s="44"/>
      <c r="R14" s="44"/>
    </row>
    <row r="15" spans="1:18" x14ac:dyDescent="0.3">
      <c r="A15" s="38" t="s">
        <v>49</v>
      </c>
      <c r="B15" s="45"/>
      <c r="C15" s="44"/>
      <c r="D15" s="44"/>
      <c r="E15" s="44"/>
      <c r="F15" s="44"/>
      <c r="G15" s="44">
        <v>15.89</v>
      </c>
      <c r="H15" s="46">
        <v>26.87</v>
      </c>
      <c r="I15" s="44"/>
      <c r="J15" s="44"/>
      <c r="K15" s="44">
        <v>5650</v>
      </c>
      <c r="L15" s="44"/>
      <c r="M15" s="44">
        <v>168.8</v>
      </c>
      <c r="N15" s="44"/>
      <c r="O15" s="44"/>
      <c r="P15" s="44">
        <f>SUM(C15:O15)</f>
        <v>5861.56</v>
      </c>
      <c r="Q15" s="44"/>
      <c r="R15" s="44"/>
    </row>
    <row r="16" spans="1:18" x14ac:dyDescent="0.3">
      <c r="A16" s="38" t="s">
        <v>50</v>
      </c>
      <c r="B16" s="45"/>
      <c r="C16" s="44"/>
      <c r="D16" s="44"/>
      <c r="E16" s="44"/>
      <c r="F16" s="44"/>
      <c r="G16" s="44">
        <v>15.89</v>
      </c>
      <c r="H16" s="46">
        <v>23.62</v>
      </c>
      <c r="I16" s="44"/>
      <c r="J16" s="44">
        <v>1509.45</v>
      </c>
      <c r="K16" s="44"/>
      <c r="L16" s="44">
        <v>25</v>
      </c>
      <c r="M16" s="44">
        <v>168.8</v>
      </c>
      <c r="N16" s="44"/>
      <c r="O16" s="44"/>
      <c r="P16" s="44">
        <f>SUM(C16:O16)</f>
        <v>1742.76</v>
      </c>
      <c r="Q16" s="44"/>
      <c r="R16" s="44"/>
    </row>
    <row r="17" spans="1:18" x14ac:dyDescent="0.3">
      <c r="A17" s="38" t="s">
        <v>51</v>
      </c>
      <c r="C17" s="47"/>
      <c r="D17" s="47">
        <v>1397</v>
      </c>
      <c r="E17" s="47"/>
      <c r="F17" s="47"/>
      <c r="G17" s="47">
        <v>15.89</v>
      </c>
      <c r="H17" s="47">
        <v>21.64</v>
      </c>
      <c r="I17" s="47">
        <v>318.18</v>
      </c>
      <c r="J17" s="47">
        <v>1626.16</v>
      </c>
      <c r="K17" s="47">
        <v>8725</v>
      </c>
      <c r="L17" s="47"/>
      <c r="M17" s="47"/>
      <c r="N17" s="47">
        <v>109.41</v>
      </c>
      <c r="O17" s="47"/>
      <c r="P17" s="47">
        <f>SUM(C17:O17)</f>
        <v>12213.28</v>
      </c>
      <c r="Q17" s="44"/>
      <c r="R17" s="44"/>
    </row>
    <row r="18" spans="1:18" x14ac:dyDescent="0.3">
      <c r="A18" s="38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>
        <f>SUM(E18:O18)</f>
        <v>0</v>
      </c>
      <c r="Q18" s="44"/>
      <c r="R18" s="44"/>
    </row>
    <row r="19" spans="1:18" x14ac:dyDescent="0.3">
      <c r="C19" s="44">
        <f t="shared" ref="C19:P19" si="1">SUM(C6:C18)</f>
        <v>0</v>
      </c>
      <c r="D19" s="44">
        <f t="shared" si="1"/>
        <v>1397</v>
      </c>
      <c r="E19" s="44">
        <f>SUM(E5:E18)</f>
        <v>0</v>
      </c>
      <c r="F19" s="44">
        <f t="shared" si="1"/>
        <v>0</v>
      </c>
      <c r="G19" s="44">
        <f t="shared" si="1"/>
        <v>173.28999999999996</v>
      </c>
      <c r="H19" s="44">
        <f>SUM(H6:H18)</f>
        <v>280.49</v>
      </c>
      <c r="I19" s="44">
        <f t="shared" si="1"/>
        <v>318.18</v>
      </c>
      <c r="J19" s="44">
        <f t="shared" si="1"/>
        <v>3690.38</v>
      </c>
      <c r="K19" s="44">
        <f t="shared" si="1"/>
        <v>17012.5</v>
      </c>
      <c r="L19" s="44">
        <f t="shared" si="1"/>
        <v>25</v>
      </c>
      <c r="M19" s="44">
        <f t="shared" si="1"/>
        <v>1097.2</v>
      </c>
      <c r="N19" s="44">
        <f>SUM(N5:N18)</f>
        <v>109.41</v>
      </c>
      <c r="O19" s="44">
        <f t="shared" si="1"/>
        <v>100</v>
      </c>
      <c r="P19" s="44">
        <f t="shared" si="1"/>
        <v>24203.45</v>
      </c>
      <c r="Q19" s="44"/>
      <c r="R19" s="44"/>
    </row>
    <row r="20" spans="1:18" x14ac:dyDescent="0.3">
      <c r="C20" s="44"/>
      <c r="D20" s="44"/>
      <c r="E20" s="44"/>
      <c r="F20" s="44"/>
      <c r="G20" s="44">
        <f>+G19+H19</f>
        <v>453.78</v>
      </c>
      <c r="H20" s="44"/>
      <c r="I20" s="44" t="s">
        <v>12</v>
      </c>
      <c r="J20" s="44"/>
      <c r="K20" s="44"/>
      <c r="L20" s="44"/>
      <c r="M20" s="44"/>
      <c r="N20" s="44"/>
      <c r="O20" s="44"/>
      <c r="P20" s="44"/>
      <c r="Q20" s="44"/>
    </row>
    <row r="21" spans="1:18" x14ac:dyDescent="0.3"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8" x14ac:dyDescent="0.3"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8" x14ac:dyDescent="0.3"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8" x14ac:dyDescent="0.3">
      <c r="B24" s="39">
        <v>16434.650000000001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</sheetData>
  <pageMargins left="0.25" right="0.25" top="0.75" bottom="0.75" header="0.3" footer="0.3"/>
  <pageSetup scale="9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Detail</vt:lpstr>
      <vt:lpstr>Budget!Print_Area</vt:lpstr>
      <vt:lpstr>Detail!Print_Area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dtristano</dc:creator>
  <cp:lastModifiedBy>Darren Tristano</cp:lastModifiedBy>
  <cp:lastPrinted>2023-05-31T17:12:45Z</cp:lastPrinted>
  <dcterms:created xsi:type="dcterms:W3CDTF">2011-11-18T08:58:51Z</dcterms:created>
  <dcterms:modified xsi:type="dcterms:W3CDTF">2024-05-16T00:42:48Z</dcterms:modified>
</cp:coreProperties>
</file>