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rizona Backup 5.10.23\Cool Hill\2025\"/>
    </mc:Choice>
  </mc:AlternateContent>
  <xr:revisionPtr revIDLastSave="0" documentId="13_ncr:1_{C52C82ED-6649-454A-8CBF-8E1ADE01812D}" xr6:coauthVersionLast="47" xr6:coauthVersionMax="47" xr10:uidLastSave="{00000000-0000-0000-0000-000000000000}"/>
  <bookViews>
    <workbookView xWindow="-120" yWindow="-120" windowWidth="25440" windowHeight="15390" activeTab="1" xr2:uid="{00000000-000D-0000-FFFF-FFFF00000000}"/>
  </bookViews>
  <sheets>
    <sheet name="Budget" sheetId="1" r:id="rId1"/>
    <sheet name="Detail" sheetId="2" r:id="rId2"/>
  </sheets>
  <definedNames>
    <definedName name="_xlnm.Print_Area" localSheetId="0">Budget!$A$1:$E$46</definedName>
    <definedName name="_xlnm.Print_Area" localSheetId="1">Detail!$A$1:$N$20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1" l="1"/>
  <c r="D8" i="1"/>
  <c r="I19" i="2"/>
  <c r="K19" i="2"/>
  <c r="H15" i="2"/>
  <c r="H19" i="2"/>
  <c r="C17" i="1"/>
  <c r="L19" i="2"/>
  <c r="C26" i="1"/>
  <c r="B19" i="2"/>
  <c r="C16" i="1"/>
  <c r="E19" i="2"/>
  <c r="F19" i="2"/>
  <c r="E20" i="2"/>
  <c r="C19" i="1"/>
  <c r="D19" i="2"/>
  <c r="C21" i="1"/>
  <c r="C19" i="2"/>
  <c r="C23" i="1"/>
  <c r="G19" i="2"/>
  <c r="C24" i="1"/>
  <c r="J19" i="2"/>
  <c r="C27" i="1"/>
  <c r="C29" i="1"/>
  <c r="C33" i="1"/>
  <c r="N5" i="2"/>
  <c r="B29" i="1"/>
  <c r="B33" i="1"/>
  <c r="B35" i="1"/>
  <c r="B11" i="1"/>
  <c r="E29" i="1"/>
  <c r="E33" i="1"/>
  <c r="E35" i="1"/>
  <c r="C11" i="1"/>
  <c r="E11" i="1"/>
  <c r="M19" i="2"/>
  <c r="C39" i="1"/>
  <c r="N12" i="2"/>
  <c r="N6" i="2"/>
  <c r="N7" i="2"/>
  <c r="N8" i="2"/>
  <c r="N9" i="2"/>
  <c r="N10" i="2"/>
  <c r="N11" i="2"/>
  <c r="N13" i="2"/>
  <c r="N14" i="2"/>
  <c r="N15" i="2"/>
  <c r="N16" i="2"/>
  <c r="N17" i="2"/>
  <c r="N18" i="2"/>
  <c r="N19" i="2"/>
  <c r="C35" i="1"/>
  <c r="D35" i="1"/>
  <c r="D34" i="1"/>
  <c r="D33" i="1"/>
  <c r="D29" i="1"/>
  <c r="D27" i="1"/>
  <c r="D26" i="1"/>
  <c r="D25" i="1"/>
  <c r="D24" i="1"/>
  <c r="D23" i="1"/>
  <c r="D22" i="1"/>
  <c r="D20" i="1"/>
  <c r="D19" i="1"/>
  <c r="D18" i="1"/>
  <c r="D17" i="1"/>
  <c r="D16" i="1"/>
  <c r="D11" i="1"/>
  <c r="D9" i="1"/>
  <c r="D7" i="1"/>
</calcChain>
</file>

<file path=xl/sharedStrings.xml><?xml version="1.0" encoding="utf-8"?>
<sst xmlns="http://schemas.openxmlformats.org/spreadsheetml/2006/main" count="82" uniqueCount="62">
  <si>
    <t>Cool Hill Property Owners Association</t>
  </si>
  <si>
    <t>Budget - Expenses</t>
  </si>
  <si>
    <t>Insurance</t>
  </si>
  <si>
    <t>Utility - Electricity</t>
  </si>
  <si>
    <t>Attorney Fees</t>
  </si>
  <si>
    <t>Filing Fees</t>
  </si>
  <si>
    <t>Total Expenses</t>
  </si>
  <si>
    <t>Budget</t>
  </si>
  <si>
    <t>Actual</t>
  </si>
  <si>
    <t>Difference</t>
  </si>
  <si>
    <t>Supplies</t>
  </si>
  <si>
    <t>Postage</t>
  </si>
  <si>
    <t xml:space="preserve"> </t>
  </si>
  <si>
    <t>Total Maintenance Expenses</t>
  </si>
  <si>
    <t>Capital Expenses</t>
  </si>
  <si>
    <t>Total Capital Expenses</t>
  </si>
  <si>
    <t>Total Fees/Dues</t>
  </si>
  <si>
    <t>Current Dues Position</t>
  </si>
  <si>
    <t>Annual Maintenance Fees:</t>
  </si>
  <si>
    <t>Past Due Collections</t>
  </si>
  <si>
    <t>Planned Budget</t>
  </si>
  <si>
    <t>Secretary Fees</t>
  </si>
  <si>
    <t>Meeting Expenses</t>
  </si>
  <si>
    <t>Park Maintenance</t>
  </si>
  <si>
    <t>Website Update</t>
  </si>
  <si>
    <t>Cash On Hand - 5/19/20</t>
  </si>
  <si>
    <t>Cash on Hand - 5/31/19</t>
  </si>
  <si>
    <t>Cash On Hand - 5/10/21</t>
  </si>
  <si>
    <t>Website Hosting</t>
  </si>
  <si>
    <t>Cash on Hand - 5/19/22</t>
  </si>
  <si>
    <t>CHPPOA Expense Reconciliation</t>
  </si>
  <si>
    <t>Month</t>
  </si>
  <si>
    <t>We Energy</t>
  </si>
  <si>
    <t>WI Filing</t>
  </si>
  <si>
    <t>Meeting</t>
  </si>
  <si>
    <t>Secretary</t>
  </si>
  <si>
    <t>Total</t>
  </si>
  <si>
    <t>May</t>
  </si>
  <si>
    <t>Apr</t>
  </si>
  <si>
    <t>Mar</t>
  </si>
  <si>
    <t>Feb</t>
  </si>
  <si>
    <t>Jan</t>
  </si>
  <si>
    <t>Dec</t>
  </si>
  <si>
    <t xml:space="preserve">Nov </t>
  </si>
  <si>
    <t>Oct</t>
  </si>
  <si>
    <t>Sep</t>
  </si>
  <si>
    <t>Aug</t>
  </si>
  <si>
    <t>July</t>
  </si>
  <si>
    <t>June</t>
  </si>
  <si>
    <t>Prarie Wood</t>
  </si>
  <si>
    <t>BK Land</t>
  </si>
  <si>
    <t>Prepared by President: Darren Tristano</t>
  </si>
  <si>
    <t>Cash on Hand - 5/31/23</t>
  </si>
  <si>
    <t>2024-25</t>
  </si>
  <si>
    <t>Cash on Hand - 5/15/24</t>
  </si>
  <si>
    <t>Lauderdale Lakes Grant</t>
  </si>
  <si>
    <t>2025-26 Budget and 2024-25 Financial Statement</t>
  </si>
  <si>
    <t>Date: 5/07/2025</t>
  </si>
  <si>
    <t>2025-26</t>
  </si>
  <si>
    <t>Mainten</t>
  </si>
  <si>
    <t>Tree Removal</t>
  </si>
  <si>
    <t>Cash on Hand - 5/7/25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</si>
</sst>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14" fontId="0" fillId="0" borderId="0" xfId="0" applyNumberFormat="1" applyAlignment="1">
      <alignment horizontal="left"/>
    </xf>
    <xf numFmtId="43" fontId="0" fillId="0" borderId="0" xfId="1" applyFont="1"/>
    <xf numFmtId="164" fontId="0" fillId="0" borderId="0" xfId="1" applyNumberFormat="1" applyFont="1"/>
    <xf numFmtId="0" fontId="2" fillId="0" borderId="0" xfId="0" applyFont="1"/>
    <xf numFmtId="164" fontId="2" fillId="0" borderId="1" xfId="1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4" fontId="2" fillId="0" borderId="0" xfId="0" applyNumberFormat="1" applyFont="1" applyAlignment="1">
      <alignment horizontal="left"/>
    </xf>
    <xf numFmtId="0" fontId="3" fillId="0" borderId="0" xfId="0" applyFont="1"/>
    <xf numFmtId="164" fontId="0" fillId="0" borderId="1" xfId="1" applyNumberFormat="1" applyFont="1" applyBorder="1"/>
    <xf numFmtId="0" fontId="0" fillId="0" borderId="2" xfId="0" applyBorder="1"/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/>
    <xf numFmtId="164" fontId="1" fillId="0" borderId="6" xfId="1" applyNumberFormat="1" applyFont="1" applyBorder="1"/>
    <xf numFmtId="164" fontId="1" fillId="2" borderId="7" xfId="1" applyNumberFormat="1" applyFont="1" applyFill="1" applyBorder="1"/>
    <xf numFmtId="0" fontId="1" fillId="0" borderId="6" xfId="0" applyFont="1" applyBorder="1"/>
    <xf numFmtId="0" fontId="1" fillId="0" borderId="8" xfId="0" applyFont="1" applyBorder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7" xfId="0" applyFont="1" applyBorder="1"/>
    <xf numFmtId="43" fontId="0" fillId="0" borderId="10" xfId="1" applyFont="1" applyBorder="1"/>
    <xf numFmtId="43" fontId="1" fillId="0" borderId="4" xfId="1" applyFont="1" applyBorder="1"/>
    <xf numFmtId="43" fontId="1" fillId="2" borderId="4" xfId="1" applyFont="1" applyFill="1" applyBorder="1"/>
    <xf numFmtId="43" fontId="1" fillId="0" borderId="8" xfId="1" applyFont="1" applyBorder="1"/>
    <xf numFmtId="43" fontId="0" fillId="0" borderId="4" xfId="1" applyFont="1" applyBorder="1"/>
    <xf numFmtId="43" fontId="2" fillId="2" borderId="3" xfId="1" applyFont="1" applyFill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43" fontId="0" fillId="2" borderId="4" xfId="1" applyFont="1" applyFill="1" applyBorder="1"/>
    <xf numFmtId="43" fontId="0" fillId="0" borderId="8" xfId="1" applyFont="1" applyBorder="1"/>
    <xf numFmtId="43" fontId="1" fillId="0" borderId="5" xfId="1" applyFont="1" applyBorder="1"/>
    <xf numFmtId="43" fontId="1" fillId="2" borderId="5" xfId="1" applyFont="1" applyFill="1" applyBorder="1"/>
    <xf numFmtId="43" fontId="1" fillId="0" borderId="9" xfId="1" applyFont="1" applyBorder="1"/>
    <xf numFmtId="43" fontId="0" fillId="2" borderId="3" xfId="1" applyFont="1" applyFill="1" applyBorder="1"/>
    <xf numFmtId="43" fontId="0" fillId="0" borderId="1" xfId="1" applyFont="1" applyBorder="1"/>
    <xf numFmtId="0" fontId="2" fillId="0" borderId="3" xfId="0" applyFont="1" applyBorder="1"/>
    <xf numFmtId="0" fontId="0" fillId="0" borderId="1" xfId="0" applyBorder="1"/>
    <xf numFmtId="0" fontId="4" fillId="0" borderId="0" xfId="0" applyFont="1"/>
    <xf numFmtId="0" fontId="5" fillId="0" borderId="0" xfId="0" applyFont="1"/>
    <xf numFmtId="164" fontId="5" fillId="0" borderId="0" xfId="1" applyNumberFormat="1" applyFont="1"/>
    <xf numFmtId="0" fontId="4" fillId="0" borderId="10" xfId="0" applyFont="1" applyBorder="1" applyAlignment="1">
      <alignment horizontal="left"/>
    </xf>
    <xf numFmtId="0" fontId="4" fillId="0" borderId="10" xfId="0" applyFont="1" applyBorder="1" applyAlignment="1">
      <alignment horizontal="center"/>
    </xf>
    <xf numFmtId="164" fontId="4" fillId="0" borderId="10" xfId="1" applyNumberFormat="1" applyFont="1" applyBorder="1" applyAlignment="1">
      <alignment horizontal="center"/>
    </xf>
    <xf numFmtId="43" fontId="5" fillId="0" borderId="0" xfId="1" applyFont="1"/>
    <xf numFmtId="43" fontId="4" fillId="0" borderId="0" xfId="1" applyFont="1"/>
    <xf numFmtId="43" fontId="5" fillId="0" borderId="10" xfId="1" applyFont="1" applyBorder="1"/>
    <xf numFmtId="14" fontId="5" fillId="0" borderId="0" xfId="0" quotePrefix="1" applyNumberFormat="1" applyFont="1"/>
    <xf numFmtId="43" fontId="0" fillId="2" borderId="5" xfId="1" applyFont="1" applyFill="1" applyBorder="1"/>
    <xf numFmtId="43" fontId="2" fillId="2" borderId="4" xfId="1" applyFont="1" applyFill="1" applyBorder="1"/>
    <xf numFmtId="43" fontId="2" fillId="0" borderId="4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topLeftCell="A4" zoomScale="85" zoomScaleNormal="85" workbookViewId="0">
      <selection activeCell="C38" sqref="C38"/>
    </sheetView>
  </sheetViews>
  <sheetFormatPr defaultRowHeight="15" x14ac:dyDescent="0.25"/>
  <cols>
    <col min="1" max="1" width="26.85546875" customWidth="1"/>
    <col min="2" max="2" width="11.28515625" style="3" bestFit="1" customWidth="1"/>
    <col min="3" max="3" width="11.5703125" bestFit="1" customWidth="1"/>
    <col min="4" max="4" width="11.85546875" bestFit="1" customWidth="1"/>
    <col min="5" max="5" width="14.7109375" customWidth="1"/>
    <col min="6" max="6" width="47.28515625" customWidth="1"/>
  </cols>
  <sheetData>
    <row r="1" spans="1:10" x14ac:dyDescent="0.25">
      <c r="A1" s="4" t="s">
        <v>0</v>
      </c>
    </row>
    <row r="2" spans="1:10" x14ac:dyDescent="0.25">
      <c r="A2" s="4" t="s">
        <v>56</v>
      </c>
    </row>
    <row r="3" spans="1:10" x14ac:dyDescent="0.25">
      <c r="A3" s="7" t="s">
        <v>57</v>
      </c>
    </row>
    <row r="4" spans="1:10" x14ac:dyDescent="0.25">
      <c r="A4" s="1"/>
      <c r="B4" s="9"/>
      <c r="C4" s="6" t="s">
        <v>53</v>
      </c>
      <c r="D4" s="10"/>
      <c r="E4" s="11" t="s">
        <v>58</v>
      </c>
      <c r="F4" s="36"/>
    </row>
    <row r="5" spans="1:10" x14ac:dyDescent="0.25">
      <c r="A5" s="4" t="s">
        <v>17</v>
      </c>
      <c r="B5" s="5" t="s">
        <v>7</v>
      </c>
      <c r="C5" s="6" t="s">
        <v>8</v>
      </c>
      <c r="D5" s="6" t="s">
        <v>9</v>
      </c>
      <c r="E5" s="12" t="s">
        <v>20</v>
      </c>
      <c r="F5" s="37"/>
    </row>
    <row r="6" spans="1:10" x14ac:dyDescent="0.25">
      <c r="B6" s="13"/>
      <c r="C6" s="15"/>
      <c r="D6" s="20"/>
      <c r="E6" s="14"/>
    </row>
    <row r="7" spans="1:10" x14ac:dyDescent="0.25">
      <c r="A7" t="s">
        <v>18</v>
      </c>
      <c r="B7" s="23">
        <v>18325</v>
      </c>
      <c r="C7" s="24">
        <v>18100</v>
      </c>
      <c r="D7" s="22">
        <f>+B7-C7</f>
        <v>225</v>
      </c>
      <c r="E7" s="23">
        <v>18325</v>
      </c>
      <c r="G7" t="s">
        <v>12</v>
      </c>
    </row>
    <row r="8" spans="1:10" x14ac:dyDescent="0.25">
      <c r="A8" t="s">
        <v>55</v>
      </c>
      <c r="B8" s="23"/>
      <c r="C8" s="24">
        <v>3000</v>
      </c>
      <c r="D8" s="31">
        <f>+B8-C8</f>
        <v>-3000</v>
      </c>
      <c r="E8" s="23"/>
    </row>
    <row r="9" spans="1:10" x14ac:dyDescent="0.25">
      <c r="A9" t="s">
        <v>19</v>
      </c>
      <c r="B9" s="48">
        <v>0</v>
      </c>
      <c r="C9" s="33">
        <v>1200</v>
      </c>
      <c r="D9" s="31">
        <f>+B9-C9</f>
        <v>-1200</v>
      </c>
      <c r="E9" s="48">
        <v>0</v>
      </c>
    </row>
    <row r="10" spans="1:10" x14ac:dyDescent="0.25">
      <c r="B10" s="23"/>
      <c r="C10" s="24"/>
      <c r="D10" s="22"/>
      <c r="E10" s="23"/>
      <c r="J10" t="s">
        <v>12</v>
      </c>
    </row>
    <row r="11" spans="1:10" x14ac:dyDescent="0.25">
      <c r="A11" t="s">
        <v>16</v>
      </c>
      <c r="B11" s="49">
        <f>+B7</f>
        <v>18325</v>
      </c>
      <c r="C11" s="49">
        <f>+C7+C8+C9</f>
        <v>22300</v>
      </c>
      <c r="D11" s="50">
        <f>+B11-C11</f>
        <v>-3975</v>
      </c>
      <c r="E11" s="49">
        <f>+E7</f>
        <v>18325</v>
      </c>
    </row>
    <row r="12" spans="1:10" x14ac:dyDescent="0.25">
      <c r="B12" s="23"/>
      <c r="C12" s="16"/>
      <c r="D12" s="19"/>
      <c r="E12" s="23"/>
    </row>
    <row r="13" spans="1:10" x14ac:dyDescent="0.25">
      <c r="B13" s="23"/>
      <c r="C13" s="16"/>
      <c r="D13" s="19"/>
      <c r="E13" s="23"/>
    </row>
    <row r="14" spans="1:10" x14ac:dyDescent="0.25">
      <c r="A14" s="4" t="s">
        <v>1</v>
      </c>
      <c r="B14" s="26" t="s">
        <v>7</v>
      </c>
      <c r="C14" s="17" t="s">
        <v>8</v>
      </c>
      <c r="D14" s="18" t="s">
        <v>9</v>
      </c>
      <c r="E14" s="26" t="s">
        <v>7</v>
      </c>
    </row>
    <row r="15" spans="1:10" x14ac:dyDescent="0.25">
      <c r="B15" s="49"/>
      <c r="C15" s="16"/>
      <c r="D15" s="19"/>
      <c r="E15" s="49"/>
    </row>
    <row r="16" spans="1:10" x14ac:dyDescent="0.25">
      <c r="A16" t="s">
        <v>2</v>
      </c>
      <c r="B16" s="23">
        <v>1450</v>
      </c>
      <c r="C16" s="23">
        <f>+Detail!B19</f>
        <v>1500</v>
      </c>
      <c r="D16" s="22">
        <f t="shared" ref="D16:D27" si="0">+B16-C16</f>
        <v>-50</v>
      </c>
      <c r="E16" s="23">
        <v>1500</v>
      </c>
    </row>
    <row r="17" spans="1:5" x14ac:dyDescent="0.25">
      <c r="A17" t="s">
        <v>23</v>
      </c>
      <c r="B17" s="23">
        <v>2500</v>
      </c>
      <c r="C17" s="23">
        <f>+Detail!K19+Detail!H19+Detail!I19</f>
        <v>5757.5300000000007</v>
      </c>
      <c r="D17" s="22">
        <f t="shared" si="0"/>
        <v>-3257.5300000000007</v>
      </c>
      <c r="E17" s="23">
        <v>2500</v>
      </c>
    </row>
    <row r="18" spans="1:5" x14ac:dyDescent="0.25">
      <c r="A18" t="s">
        <v>4</v>
      </c>
      <c r="B18" s="23">
        <v>1000</v>
      </c>
      <c r="C18" s="23">
        <v>0</v>
      </c>
      <c r="D18" s="22">
        <f t="shared" si="0"/>
        <v>1000</v>
      </c>
      <c r="E18" s="23">
        <v>1000</v>
      </c>
    </row>
    <row r="19" spans="1:5" x14ac:dyDescent="0.25">
      <c r="A19" t="s">
        <v>3</v>
      </c>
      <c r="B19" s="23">
        <v>575</v>
      </c>
      <c r="C19" s="23">
        <f>+Detail!E20</f>
        <v>443.62999999999988</v>
      </c>
      <c r="D19" s="22">
        <f t="shared" si="0"/>
        <v>131.37000000000012</v>
      </c>
      <c r="E19" s="23">
        <v>575</v>
      </c>
    </row>
    <row r="20" spans="1:5" x14ac:dyDescent="0.25">
      <c r="A20" t="s">
        <v>24</v>
      </c>
      <c r="B20" s="23">
        <v>500</v>
      </c>
      <c r="C20" s="23">
        <v>0</v>
      </c>
      <c r="D20" s="22">
        <f t="shared" si="0"/>
        <v>500</v>
      </c>
      <c r="E20" s="23">
        <v>0</v>
      </c>
    </row>
    <row r="21" spans="1:5" x14ac:dyDescent="0.25">
      <c r="A21" t="s">
        <v>60</v>
      </c>
      <c r="B21" s="23">
        <v>0</v>
      </c>
      <c r="C21" s="23">
        <f>+Detail!D19</f>
        <v>13500</v>
      </c>
      <c r="D21" s="22"/>
      <c r="E21" s="23">
        <v>0</v>
      </c>
    </row>
    <row r="22" spans="1:5" x14ac:dyDescent="0.25">
      <c r="A22" t="s">
        <v>28</v>
      </c>
      <c r="B22" s="23">
        <v>0</v>
      </c>
      <c r="C22" s="23">
        <v>0</v>
      </c>
      <c r="D22" s="22">
        <f t="shared" si="0"/>
        <v>0</v>
      </c>
      <c r="E22" s="23">
        <v>0</v>
      </c>
    </row>
    <row r="23" spans="1:5" x14ac:dyDescent="0.25">
      <c r="A23" t="s">
        <v>11</v>
      </c>
      <c r="B23" s="23">
        <v>100</v>
      </c>
      <c r="C23" s="23">
        <f>+Detail!C19</f>
        <v>0</v>
      </c>
      <c r="D23" s="22">
        <f t="shared" si="0"/>
        <v>100</v>
      </c>
      <c r="E23" s="23">
        <v>100</v>
      </c>
    </row>
    <row r="24" spans="1:5" x14ac:dyDescent="0.25">
      <c r="A24" t="s">
        <v>10</v>
      </c>
      <c r="B24" s="23">
        <v>150</v>
      </c>
      <c r="C24" s="23">
        <f>+Detail!G19</f>
        <v>0</v>
      </c>
      <c r="D24" s="22">
        <f t="shared" si="0"/>
        <v>150</v>
      </c>
      <c r="E24" s="23">
        <v>150</v>
      </c>
    </row>
    <row r="25" spans="1:5" x14ac:dyDescent="0.25">
      <c r="A25" t="s">
        <v>21</v>
      </c>
      <c r="B25" s="23">
        <v>100</v>
      </c>
      <c r="C25" s="23">
        <v>100</v>
      </c>
      <c r="D25" s="22">
        <f t="shared" si="0"/>
        <v>0</v>
      </c>
      <c r="E25" s="23">
        <v>100</v>
      </c>
    </row>
    <row r="26" spans="1:5" x14ac:dyDescent="0.25">
      <c r="A26" t="s">
        <v>22</v>
      </c>
      <c r="B26" s="23">
        <v>100</v>
      </c>
      <c r="C26" s="23">
        <f>+Detail!L19</f>
        <v>48.74</v>
      </c>
      <c r="D26" s="22">
        <f t="shared" si="0"/>
        <v>51.26</v>
      </c>
      <c r="E26" s="23">
        <v>100</v>
      </c>
    </row>
    <row r="27" spans="1:5" x14ac:dyDescent="0.25">
      <c r="A27" t="s">
        <v>5</v>
      </c>
      <c r="B27" s="32">
        <v>10</v>
      </c>
      <c r="C27" s="32">
        <f>+Detail!J19</f>
        <v>25</v>
      </c>
      <c r="D27" s="31">
        <f t="shared" si="0"/>
        <v>-15</v>
      </c>
      <c r="E27" s="32">
        <v>10</v>
      </c>
    </row>
    <row r="28" spans="1:5" x14ac:dyDescent="0.25">
      <c r="B28" s="23"/>
      <c r="C28" s="23">
        <v>0</v>
      </c>
      <c r="D28" s="25" t="s">
        <v>12</v>
      </c>
      <c r="E28" s="23"/>
    </row>
    <row r="29" spans="1:5" x14ac:dyDescent="0.25">
      <c r="A29" s="4" t="s">
        <v>13</v>
      </c>
      <c r="B29" s="32">
        <f>SUM(B16:B27)</f>
        <v>6485</v>
      </c>
      <c r="C29" s="32">
        <f>SUM(C16:C27)</f>
        <v>21374.9</v>
      </c>
      <c r="D29" s="31">
        <f>+B29-C29</f>
        <v>-14889.900000000001</v>
      </c>
      <c r="E29" s="32">
        <f>SUM(E16:E27)</f>
        <v>6035</v>
      </c>
    </row>
    <row r="30" spans="1:5" x14ac:dyDescent="0.25">
      <c r="B30" s="23"/>
      <c r="C30" s="24"/>
      <c r="D30" s="22"/>
      <c r="E30" s="23"/>
    </row>
    <row r="31" spans="1:5" x14ac:dyDescent="0.25">
      <c r="A31" s="4" t="s">
        <v>14</v>
      </c>
      <c r="B31" s="26" t="s">
        <v>7</v>
      </c>
      <c r="C31" s="27" t="s">
        <v>8</v>
      </c>
      <c r="D31" s="28" t="s">
        <v>9</v>
      </c>
      <c r="E31" s="26" t="s">
        <v>7</v>
      </c>
    </row>
    <row r="32" spans="1:5" x14ac:dyDescent="0.25">
      <c r="B32" s="29"/>
      <c r="C32" s="30"/>
      <c r="D32" s="25"/>
      <c r="E32" s="29"/>
    </row>
    <row r="33" spans="1:5" x14ac:dyDescent="0.25">
      <c r="A33" t="s">
        <v>13</v>
      </c>
      <c r="B33" s="23">
        <f>+B29</f>
        <v>6485</v>
      </c>
      <c r="C33" s="24">
        <f>+C29</f>
        <v>21374.9</v>
      </c>
      <c r="D33" s="22">
        <f>+B33-C33</f>
        <v>-14889.900000000001</v>
      </c>
      <c r="E33" s="23">
        <f>+E29</f>
        <v>6035</v>
      </c>
    </row>
    <row r="34" spans="1:5" x14ac:dyDescent="0.25">
      <c r="A34" t="s">
        <v>15</v>
      </c>
      <c r="B34" s="32">
        <v>5000</v>
      </c>
      <c r="C34" s="33">
        <v>0</v>
      </c>
      <c r="D34" s="31">
        <f>+B34-C34</f>
        <v>5000</v>
      </c>
      <c r="E34" s="32">
        <v>10000</v>
      </c>
    </row>
    <row r="35" spans="1:5" x14ac:dyDescent="0.25">
      <c r="A35" s="4" t="s">
        <v>6</v>
      </c>
      <c r="B35" s="34">
        <f>+B33+B34</f>
        <v>11485</v>
      </c>
      <c r="C35" s="35">
        <f>+C33+C34</f>
        <v>21374.9</v>
      </c>
      <c r="D35" s="35">
        <f>+B35-C35</f>
        <v>-9889.9000000000015</v>
      </c>
      <c r="E35" s="34">
        <f>+E33+E34</f>
        <v>16035</v>
      </c>
    </row>
    <row r="36" spans="1:5" x14ac:dyDescent="0.25">
      <c r="C36" s="2"/>
      <c r="E36" s="3"/>
    </row>
    <row r="37" spans="1:5" x14ac:dyDescent="0.25">
      <c r="A37" s="4" t="s">
        <v>61</v>
      </c>
      <c r="C37" s="2">
        <f>22295.94-1600</f>
        <v>20695.939999999999</v>
      </c>
      <c r="E37" s="3"/>
    </row>
    <row r="38" spans="1:5" x14ac:dyDescent="0.25">
      <c r="A38" s="4" t="s">
        <v>54</v>
      </c>
      <c r="C38" s="2">
        <v>21074.12</v>
      </c>
      <c r="E38" s="3"/>
    </row>
    <row r="39" spans="1:5" x14ac:dyDescent="0.25">
      <c r="A39" s="4" t="s">
        <v>52</v>
      </c>
      <c r="C39" s="2">
        <f>23757.17-450</f>
        <v>23307.17</v>
      </c>
      <c r="E39" s="3"/>
    </row>
    <row r="40" spans="1:5" x14ac:dyDescent="0.25">
      <c r="A40" s="4" t="s">
        <v>29</v>
      </c>
      <c r="C40" s="2">
        <v>27776.66</v>
      </c>
      <c r="E40" s="3"/>
    </row>
    <row r="41" spans="1:5" x14ac:dyDescent="0.25">
      <c r="A41" s="4" t="s">
        <v>27</v>
      </c>
      <c r="C41" s="2">
        <v>28304.25</v>
      </c>
      <c r="E41" s="3"/>
    </row>
    <row r="42" spans="1:5" x14ac:dyDescent="0.25">
      <c r="A42" s="4" t="s">
        <v>25</v>
      </c>
      <c r="C42" s="2">
        <v>19548.63</v>
      </c>
      <c r="E42" s="3"/>
    </row>
    <row r="43" spans="1:5" x14ac:dyDescent="0.25">
      <c r="A43" s="4" t="s">
        <v>26</v>
      </c>
      <c r="B43" s="21"/>
      <c r="C43" s="21">
        <v>15031.09</v>
      </c>
      <c r="D43" s="21" t="s">
        <v>12</v>
      </c>
      <c r="E43" s="21"/>
    </row>
    <row r="44" spans="1:5" x14ac:dyDescent="0.25">
      <c r="A44" s="4"/>
      <c r="B44" s="2"/>
      <c r="C44" s="2"/>
      <c r="D44" s="2"/>
      <c r="E44" s="2"/>
    </row>
    <row r="45" spans="1:5" x14ac:dyDescent="0.25">
      <c r="D45" t="s">
        <v>12</v>
      </c>
    </row>
    <row r="46" spans="1:5" x14ac:dyDescent="0.25">
      <c r="A46" s="8" t="s">
        <v>51</v>
      </c>
    </row>
  </sheetData>
  <sortState xmlns:xlrd2="http://schemas.microsoft.com/office/spreadsheetml/2017/richdata2" ref="A19:C30">
    <sortCondition descending="1" ref="B19:B30"/>
  </sortState>
  <pageMargins left="0.46" right="0.7" top="0.37" bottom="0.33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D2786-7140-4C77-8631-1F8B8EDC4DF6}">
  <sheetPr>
    <pageSetUpPr fitToPage="1"/>
  </sheetPr>
  <dimension ref="A1:P24"/>
  <sheetViews>
    <sheetView tabSelected="1" zoomScale="109" workbookViewId="0">
      <selection activeCell="B1" sqref="B1:C1048576"/>
    </sheetView>
  </sheetViews>
  <sheetFormatPr defaultColWidth="9.140625" defaultRowHeight="12.75" x14ac:dyDescent="0.2"/>
  <cols>
    <col min="1" max="1" width="9.5703125" style="39" customWidth="1"/>
    <col min="2" max="2" width="9" style="39" bestFit="1" customWidth="1"/>
    <col min="3" max="3" width="8.28515625" style="40" bestFit="1" customWidth="1"/>
    <col min="4" max="4" width="12" style="40" bestFit="1" customWidth="1"/>
    <col min="5" max="6" width="9.42578125" style="39" bestFit="1" customWidth="1"/>
    <col min="7" max="7" width="9" style="39" bestFit="1" customWidth="1"/>
    <col min="8" max="9" width="10" style="39" bestFit="1" customWidth="1"/>
    <col min="10" max="10" width="7.5703125" style="39" bestFit="1" customWidth="1"/>
    <col min="11" max="11" width="9" style="39" bestFit="1" customWidth="1"/>
    <col min="12" max="12" width="7.5703125" style="39" bestFit="1" customWidth="1"/>
    <col min="13" max="13" width="8.42578125" style="39" bestFit="1" customWidth="1"/>
    <col min="14" max="14" width="10" style="39" bestFit="1" customWidth="1"/>
    <col min="15" max="16384" width="9.140625" style="39"/>
  </cols>
  <sheetData>
    <row r="1" spans="1:16" x14ac:dyDescent="0.2">
      <c r="A1" s="38" t="s">
        <v>30</v>
      </c>
    </row>
    <row r="2" spans="1:16" x14ac:dyDescent="0.2">
      <c r="A2" s="47">
        <v>45784</v>
      </c>
    </row>
    <row r="4" spans="1:16" s="42" customFormat="1" x14ac:dyDescent="0.2">
      <c r="A4" s="41" t="s">
        <v>31</v>
      </c>
      <c r="B4" s="42" t="s">
        <v>2</v>
      </c>
      <c r="C4" s="43" t="s">
        <v>11</v>
      </c>
      <c r="D4" s="43" t="s">
        <v>60</v>
      </c>
      <c r="E4" s="42" t="s">
        <v>32</v>
      </c>
      <c r="F4" s="42" t="s">
        <v>32</v>
      </c>
      <c r="G4" s="42" t="s">
        <v>10</v>
      </c>
      <c r="H4" s="42" t="s">
        <v>49</v>
      </c>
      <c r="I4" s="42" t="s">
        <v>59</v>
      </c>
      <c r="J4" s="42" t="s">
        <v>33</v>
      </c>
      <c r="K4" s="42" t="s">
        <v>50</v>
      </c>
      <c r="L4" s="42" t="s">
        <v>34</v>
      </c>
      <c r="M4" s="42" t="s">
        <v>35</v>
      </c>
      <c r="N4" s="42" t="s">
        <v>36</v>
      </c>
    </row>
    <row r="5" spans="1:16" x14ac:dyDescent="0.2">
      <c r="A5" s="38" t="s">
        <v>48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>
        <f>SUM(B5:M5)</f>
        <v>0</v>
      </c>
      <c r="O5" s="44"/>
      <c r="P5" s="44"/>
    </row>
    <row r="6" spans="1:16" x14ac:dyDescent="0.2">
      <c r="A6" s="38" t="s">
        <v>37</v>
      </c>
      <c r="B6" s="44">
        <v>1500</v>
      </c>
      <c r="C6" s="44"/>
      <c r="D6" s="44"/>
      <c r="E6" s="44">
        <v>28</v>
      </c>
      <c r="F6" s="44">
        <v>17</v>
      </c>
      <c r="G6" s="44"/>
      <c r="H6" s="44"/>
      <c r="I6" s="44"/>
      <c r="J6" s="44"/>
      <c r="K6" s="44">
        <v>179.35</v>
      </c>
      <c r="L6" s="44"/>
      <c r="M6" s="44">
        <v>100</v>
      </c>
      <c r="N6" s="44">
        <f>SUM(B6:M6)</f>
        <v>1824.35</v>
      </c>
      <c r="O6" s="44"/>
      <c r="P6" s="44"/>
    </row>
    <row r="7" spans="1:16" x14ac:dyDescent="0.2">
      <c r="A7" s="38" t="s">
        <v>38</v>
      </c>
      <c r="B7" s="44"/>
      <c r="C7" s="44"/>
      <c r="D7" s="44"/>
      <c r="E7" s="44">
        <v>27.87</v>
      </c>
      <c r="F7" s="44">
        <v>16.059999999999999</v>
      </c>
      <c r="G7" s="44"/>
      <c r="H7" s="44"/>
      <c r="I7" s="44"/>
      <c r="J7" s="44"/>
      <c r="K7" s="44"/>
      <c r="L7" s="44"/>
      <c r="M7" s="44"/>
      <c r="N7" s="44">
        <f>SUM(B7:M7)</f>
        <v>43.93</v>
      </c>
      <c r="O7" s="44"/>
      <c r="P7" s="44"/>
    </row>
    <row r="8" spans="1:16" x14ac:dyDescent="0.2">
      <c r="A8" s="38" t="s">
        <v>39</v>
      </c>
      <c r="B8" s="44"/>
      <c r="C8" s="44"/>
      <c r="D8" s="44"/>
      <c r="E8" s="44">
        <v>26.95</v>
      </c>
      <c r="F8" s="44">
        <v>2.1</v>
      </c>
      <c r="G8" s="44"/>
      <c r="H8" s="44"/>
      <c r="I8" s="44"/>
      <c r="J8" s="44"/>
      <c r="K8" s="44"/>
      <c r="L8" s="44"/>
      <c r="M8" s="44"/>
      <c r="N8" s="44">
        <f>SUM(B8:M8)</f>
        <v>29.05</v>
      </c>
      <c r="O8" s="44"/>
      <c r="P8" s="44"/>
    </row>
    <row r="9" spans="1:16" x14ac:dyDescent="0.2">
      <c r="A9" s="38" t="s">
        <v>40</v>
      </c>
      <c r="B9" s="44"/>
      <c r="C9" s="44"/>
      <c r="D9" s="44"/>
      <c r="E9" s="44">
        <v>30.55</v>
      </c>
      <c r="F9" s="44"/>
      <c r="G9" s="44"/>
      <c r="H9" s="44"/>
      <c r="I9" s="44"/>
      <c r="J9" s="44"/>
      <c r="K9" s="44"/>
      <c r="L9" s="44"/>
      <c r="M9" s="44"/>
      <c r="N9" s="44">
        <f>SUM(B9:M9)</f>
        <v>30.55</v>
      </c>
      <c r="O9" s="44"/>
      <c r="P9" s="44"/>
    </row>
    <row r="10" spans="1:16" x14ac:dyDescent="0.2">
      <c r="A10" s="38" t="s">
        <v>41</v>
      </c>
      <c r="B10" s="44"/>
      <c r="C10" s="44"/>
      <c r="D10" s="44">
        <v>10000</v>
      </c>
      <c r="E10" s="44">
        <v>30.01</v>
      </c>
      <c r="F10" s="44">
        <v>15.39</v>
      </c>
      <c r="G10" s="44"/>
      <c r="H10" s="44"/>
      <c r="I10" s="44"/>
      <c r="J10" s="44"/>
      <c r="K10" s="44"/>
      <c r="L10" s="44"/>
      <c r="M10" s="44"/>
      <c r="N10" s="44">
        <f>SUM(B10:M10)</f>
        <v>10045.4</v>
      </c>
      <c r="O10" s="44"/>
      <c r="P10" s="44"/>
    </row>
    <row r="11" spans="1:16" x14ac:dyDescent="0.2">
      <c r="A11" s="38" t="s">
        <v>42</v>
      </c>
      <c r="B11" s="44"/>
      <c r="C11" s="44"/>
      <c r="D11" s="44"/>
      <c r="E11" s="44">
        <v>28.73</v>
      </c>
      <c r="F11" s="44">
        <v>15.4</v>
      </c>
      <c r="G11" s="44"/>
      <c r="H11" s="44"/>
      <c r="I11" s="44"/>
      <c r="J11" s="44"/>
      <c r="K11" s="44"/>
      <c r="L11" s="44"/>
      <c r="M11" s="44"/>
      <c r="N11" s="44">
        <f>SUM(B11:M11)</f>
        <v>44.13</v>
      </c>
      <c r="O11" s="44"/>
      <c r="P11" s="44"/>
    </row>
    <row r="12" spans="1:16" x14ac:dyDescent="0.2">
      <c r="A12" s="38" t="s">
        <v>43</v>
      </c>
      <c r="B12" s="44"/>
      <c r="C12" s="44"/>
      <c r="D12" s="44"/>
      <c r="E12" s="44">
        <v>24.11</v>
      </c>
      <c r="F12" s="44">
        <v>15.39</v>
      </c>
      <c r="G12" s="45"/>
      <c r="H12" s="45"/>
      <c r="I12" s="44"/>
      <c r="J12" s="44"/>
      <c r="K12" s="44"/>
      <c r="L12" s="44"/>
      <c r="M12" s="44"/>
      <c r="N12" s="44">
        <f>SUM(B12:M12)</f>
        <v>39.5</v>
      </c>
      <c r="O12" s="44"/>
      <c r="P12" s="44"/>
    </row>
    <row r="13" spans="1:16" x14ac:dyDescent="0.2">
      <c r="A13" s="38" t="s">
        <v>44</v>
      </c>
      <c r="B13" s="44"/>
      <c r="C13" s="44"/>
      <c r="D13" s="44"/>
      <c r="E13" s="44">
        <v>17.95</v>
      </c>
      <c r="F13" s="44">
        <v>15.39</v>
      </c>
      <c r="G13" s="45"/>
      <c r="H13" s="45"/>
      <c r="I13" s="44"/>
      <c r="J13" s="44"/>
      <c r="K13" s="44">
        <v>179.35</v>
      </c>
      <c r="L13" s="44"/>
      <c r="M13" s="44"/>
      <c r="N13" s="44">
        <f>SUM(B13:M13)</f>
        <v>212.69</v>
      </c>
      <c r="O13" s="44"/>
      <c r="P13" s="44"/>
    </row>
    <row r="14" spans="1:16" x14ac:dyDescent="0.2">
      <c r="A14" s="38" t="s">
        <v>45</v>
      </c>
      <c r="B14" s="44"/>
      <c r="C14" s="44"/>
      <c r="D14" s="44"/>
      <c r="E14" s="44">
        <v>18.850000000000001</v>
      </c>
      <c r="F14" s="44">
        <v>15.39</v>
      </c>
      <c r="G14" s="44"/>
      <c r="H14" s="44"/>
      <c r="I14" s="44"/>
      <c r="J14" s="44"/>
      <c r="K14" s="44">
        <v>179.35</v>
      </c>
      <c r="L14" s="44"/>
      <c r="M14" s="44"/>
      <c r="N14" s="44">
        <f>SUM(B14:M14)</f>
        <v>213.59</v>
      </c>
      <c r="O14" s="44"/>
      <c r="P14" s="44"/>
    </row>
    <row r="15" spans="1:16" x14ac:dyDescent="0.2">
      <c r="A15" s="38" t="s">
        <v>46</v>
      </c>
      <c r="B15" s="44"/>
      <c r="C15" s="44"/>
      <c r="D15" s="44">
        <v>3500</v>
      </c>
      <c r="E15" s="44">
        <v>19.72</v>
      </c>
      <c r="F15" s="44">
        <v>15.38</v>
      </c>
      <c r="G15" s="44"/>
      <c r="H15" s="44">
        <f>1538.63+1422.58+1459.51+44.84</f>
        <v>4465.5600000000004</v>
      </c>
      <c r="I15" s="44"/>
      <c r="J15" s="44"/>
      <c r="K15" s="44"/>
      <c r="L15" s="44"/>
      <c r="M15" s="44"/>
      <c r="N15" s="44">
        <f>SUM(B15:M15)</f>
        <v>8000.66</v>
      </c>
      <c r="O15" s="44"/>
      <c r="P15" s="44"/>
    </row>
    <row r="16" spans="1:16" x14ac:dyDescent="0.2">
      <c r="A16" s="38" t="s">
        <v>47</v>
      </c>
      <c r="B16" s="44"/>
      <c r="C16" s="44"/>
      <c r="D16" s="44"/>
      <c r="E16" s="44">
        <v>17.649999999999999</v>
      </c>
      <c r="F16" s="44">
        <v>15.38</v>
      </c>
      <c r="G16" s="44"/>
      <c r="H16" s="44"/>
      <c r="I16" s="44">
        <v>350</v>
      </c>
      <c r="J16" s="44">
        <v>25</v>
      </c>
      <c r="K16" s="44">
        <v>179.35</v>
      </c>
      <c r="L16" s="44"/>
      <c r="M16" s="44"/>
      <c r="N16" s="44">
        <f>SUM(B16:M16)</f>
        <v>587.38</v>
      </c>
      <c r="O16" s="44"/>
      <c r="P16" s="44"/>
    </row>
    <row r="17" spans="1:16" x14ac:dyDescent="0.2">
      <c r="A17" s="38" t="s">
        <v>48</v>
      </c>
      <c r="B17" s="46"/>
      <c r="C17" s="46"/>
      <c r="D17" s="46"/>
      <c r="E17" s="46">
        <v>15.38</v>
      </c>
      <c r="F17" s="46">
        <v>14.98</v>
      </c>
      <c r="G17" s="46"/>
      <c r="H17" s="46"/>
      <c r="I17" s="46">
        <v>45.22</v>
      </c>
      <c r="J17" s="46"/>
      <c r="K17" s="46">
        <v>179.35</v>
      </c>
      <c r="L17" s="46">
        <v>48.74</v>
      </c>
      <c r="M17" s="46"/>
      <c r="N17" s="46">
        <f>SUM(B17:M17)</f>
        <v>303.67</v>
      </c>
      <c r="O17" s="44"/>
      <c r="P17" s="44"/>
    </row>
    <row r="18" spans="1:16" x14ac:dyDescent="0.2">
      <c r="A18" s="38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>
        <f>SUM(C18:M18)</f>
        <v>0</v>
      </c>
      <c r="O18" s="44"/>
      <c r="P18" s="44"/>
    </row>
    <row r="19" spans="1:16" x14ac:dyDescent="0.2">
      <c r="B19" s="44">
        <f t="shared" ref="B19:N19" si="0">SUM(B6:B18)</f>
        <v>1500</v>
      </c>
      <c r="C19" s="44">
        <f>SUM(C5:C18)</f>
        <v>0</v>
      </c>
      <c r="D19" s="45">
        <f t="shared" si="0"/>
        <v>13500</v>
      </c>
      <c r="E19" s="44">
        <f t="shared" si="0"/>
        <v>285.76999999999992</v>
      </c>
      <c r="F19" s="44">
        <f>SUM(F6:F18)</f>
        <v>157.85999999999999</v>
      </c>
      <c r="G19" s="44">
        <f t="shared" si="0"/>
        <v>0</v>
      </c>
      <c r="H19" s="44">
        <f t="shared" si="0"/>
        <v>4465.5600000000004</v>
      </c>
      <c r="I19" s="44">
        <f t="shared" si="0"/>
        <v>395.22</v>
      </c>
      <c r="J19" s="44">
        <f t="shared" si="0"/>
        <v>25</v>
      </c>
      <c r="K19" s="44">
        <f t="shared" si="0"/>
        <v>896.75</v>
      </c>
      <c r="L19" s="44">
        <f>SUM(L5:L18)</f>
        <v>48.74</v>
      </c>
      <c r="M19" s="44">
        <f t="shared" si="0"/>
        <v>100</v>
      </c>
      <c r="N19" s="44">
        <f t="shared" si="0"/>
        <v>21374.899999999998</v>
      </c>
      <c r="O19" s="44"/>
      <c r="P19" s="44"/>
    </row>
    <row r="20" spans="1:16" x14ac:dyDescent="0.2">
      <c r="B20" s="44"/>
      <c r="C20" s="44"/>
      <c r="D20" s="44"/>
      <c r="E20" s="45">
        <f>+E19+F19</f>
        <v>443.62999999999988</v>
      </c>
      <c r="F20" s="44"/>
      <c r="G20" s="44" t="s">
        <v>12</v>
      </c>
      <c r="H20" s="44"/>
      <c r="I20" s="44"/>
      <c r="J20" s="44"/>
      <c r="K20" s="44"/>
      <c r="L20" s="44"/>
      <c r="M20" s="44"/>
      <c r="N20" s="44"/>
      <c r="O20" s="44"/>
    </row>
    <row r="21" spans="1:16" x14ac:dyDescent="0.2"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</row>
    <row r="22" spans="1:16" x14ac:dyDescent="0.2"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</row>
    <row r="23" spans="1:16" x14ac:dyDescent="0.2"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</row>
    <row r="24" spans="1:16" x14ac:dyDescent="0.2"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</row>
  </sheetData>
  <pageMargins left="0.25" right="0.25" top="0.75" bottom="0.75" header="0.3" footer="0.3"/>
  <pageSetup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Budget</vt:lpstr>
      <vt:lpstr>Detail</vt:lpstr>
      <vt:lpstr>Budget!Print_Area</vt:lpstr>
      <vt:lpstr>Detail!Print_Area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dtristano</dc:creator>
  <cp:lastModifiedBy>Darren Tristano</cp:lastModifiedBy>
  <cp:lastPrinted>2025-05-08T03:02:01Z</cp:lastPrinted>
  <dcterms:created xsi:type="dcterms:W3CDTF">2011-11-18T08:58:51Z</dcterms:created>
  <dcterms:modified xsi:type="dcterms:W3CDTF">2025-05-08T03:02:20Z</dcterms:modified>
</cp:coreProperties>
</file>